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oess Load 1" sheetId="1" r:id="rId1"/>
  </sheets>
  <definedNames>
    <definedName name="_xlnm._FilterDatabase" localSheetId="0" hidden="1">'Shoess Load 1'!$A$2:$E$41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38" i="1"/>
  <c r="D41" i="1"/>
  <c r="B40" i="1"/>
  <c r="A40" i="1"/>
  <c r="B39" i="1"/>
  <c r="A39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A7" i="1"/>
  <c r="B6" i="1"/>
  <c r="A6" i="1"/>
  <c r="A5" i="1"/>
  <c r="B4" i="1"/>
  <c r="A4" i="1"/>
  <c r="A3" i="1"/>
</calcChain>
</file>

<file path=xl/sharedStrings.xml><?xml version="1.0" encoding="utf-8"?>
<sst xmlns="http://schemas.openxmlformats.org/spreadsheetml/2006/main" count="6" uniqueCount="6">
  <si>
    <t>Pallet Number</t>
  </si>
  <si>
    <t>UPC</t>
  </si>
  <si>
    <t>Item Quantity</t>
  </si>
  <si>
    <t>Shoes Load # 1</t>
  </si>
  <si>
    <t xml:space="preserve">SANTO-12 </t>
  </si>
  <si>
    <t>ELYSA-1-CM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</si>
</sst>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16" fillId="0" borderId="10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10" xfId="0" applyNumberFormat="1" applyBorder="1" applyAlignment="1">
      <alignment horizontal="center" wrapText="1"/>
    </xf>
    <xf numFmtId="0" fontId="18" fillId="33" borderId="0" xfId="0" applyFont="1" applyFill="1"/>
    <xf numFmtId="0" fontId="0" fillId="33" borderId="0" xfId="0" applyFill="1"/>
    <xf numFmtId="3" fontId="19" fillId="33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workbookViewId="0">
      <pane ySplit="2" topLeftCell="A3" activePane="bottomLeft" state="frozen"/>
      <selection pane="bottomLeft" activeCell="C1" sqref="C1:C1048576"/>
    </sheetView>
  </sheetViews>
  <sheetFormatPr defaultColWidth="25.25" defaultRowHeight="14.25"/>
  <cols>
    <col min="1" max="1" width="19.125" customWidth="1"/>
    <col min="2" max="2" width="25.25" customWidth="1"/>
    <col min="3" max="3" width="19.625" hidden="1" customWidth="1"/>
    <col min="4" max="4" width="15.75" style="5" customWidth="1"/>
    <col min="5" max="5" width="0.125" customWidth="1"/>
  </cols>
  <sheetData>
    <row r="1" spans="1:5" ht="20.25">
      <c r="A1" s="7" t="s">
        <v>3</v>
      </c>
      <c r="B1" s="8"/>
    </row>
    <row r="2" spans="1:5" ht="15">
      <c r="A2" s="1" t="s">
        <v>0</v>
      </c>
      <c r="B2" s="1" t="s">
        <v>1</v>
      </c>
      <c r="C2" s="1"/>
      <c r="D2" s="4" t="s">
        <v>2</v>
      </c>
      <c r="E2" s="1"/>
    </row>
    <row r="3" spans="1:5">
      <c r="A3" s="2" t="str">
        <f>"KROMRL-000561"</f>
        <v>KROMRL-000561</v>
      </c>
      <c r="B3" s="2" t="s">
        <v>4</v>
      </c>
      <c r="C3" s="2"/>
      <c r="D3" s="6">
        <v>384</v>
      </c>
      <c r="E3" s="3"/>
    </row>
    <row r="4" spans="1:5">
      <c r="A4" s="2" t="str">
        <f>"KROMRL-000562"</f>
        <v>KROMRL-000562</v>
      </c>
      <c r="B4" s="2" t="str">
        <f>"00SHIRLEY-7"</f>
        <v>00SHIRLEY-7</v>
      </c>
      <c r="C4" s="2"/>
      <c r="D4" s="6">
        <v>432</v>
      </c>
      <c r="E4" s="3"/>
    </row>
    <row r="5" spans="1:5">
      <c r="A5" s="2" t="str">
        <f>"KROMRL-000563"</f>
        <v>KROMRL-000563</v>
      </c>
      <c r="B5" s="2" t="s">
        <v>5</v>
      </c>
      <c r="C5" s="2"/>
      <c r="D5" s="6">
        <v>336</v>
      </c>
      <c r="E5" s="3"/>
    </row>
    <row r="6" spans="1:5">
      <c r="A6" s="2" t="str">
        <f>"KROMRL-000564"</f>
        <v>KROMRL-000564</v>
      </c>
      <c r="B6" s="2" t="str">
        <f>"BALL-1 NUDE"</f>
        <v>BALL-1 NUDE</v>
      </c>
      <c r="C6" s="2"/>
      <c r="D6" s="6">
        <v>384</v>
      </c>
      <c r="E6" s="3"/>
    </row>
    <row r="7" spans="1:5">
      <c r="A7" s="2" t="str">
        <f>"KROMRL-000565"</f>
        <v>KROMRL-000565</v>
      </c>
      <c r="B7" s="2" t="str">
        <f>"ANGIE-53 NUDE"</f>
        <v>ANGIE-53 NUDE</v>
      </c>
      <c r="C7" s="2"/>
      <c r="D7" s="6">
        <v>540</v>
      </c>
      <c r="E7" s="3"/>
    </row>
    <row r="8" spans="1:5">
      <c r="A8" s="2" t="str">
        <f>"KROMRL-000566"</f>
        <v>KROMRL-000566</v>
      </c>
      <c r="B8" s="2" t="str">
        <f>"VISTA-1 NUD"</f>
        <v>VISTA-1 NUD</v>
      </c>
      <c r="C8" s="2"/>
      <c r="D8" s="6">
        <v>504</v>
      </c>
      <c r="E8" s="3"/>
    </row>
    <row r="9" spans="1:5">
      <c r="A9" s="2" t="str">
        <f>"KROMRL-000567"</f>
        <v>KROMRL-000567</v>
      </c>
      <c r="B9" s="2" t="str">
        <f>"VISTA-1 NUD"</f>
        <v>VISTA-1 NUD</v>
      </c>
      <c r="C9" s="2"/>
      <c r="D9" s="6">
        <v>396</v>
      </c>
      <c r="E9" s="3"/>
    </row>
    <row r="10" spans="1:5">
      <c r="A10" s="2" t="str">
        <f>"KROMRL-000568"</f>
        <v>KROMRL-000568</v>
      </c>
      <c r="B10" s="2" t="str">
        <f>"0EAN-000008"</f>
        <v>0EAN-000008</v>
      </c>
      <c r="C10" s="2"/>
      <c r="D10" s="6">
        <v>420</v>
      </c>
      <c r="E10" s="3"/>
    </row>
    <row r="11" spans="1:5">
      <c r="A11" s="2" t="str">
        <f>"KROMRL-000569"</f>
        <v>KROMRL-000569</v>
      </c>
      <c r="B11" s="2" t="str">
        <f>"VIA-6 BLACK PU"</f>
        <v>VIA-6 BLACK PU</v>
      </c>
      <c r="C11" s="2"/>
      <c r="D11" s="6">
        <v>504</v>
      </c>
      <c r="E11" s="3"/>
    </row>
    <row r="12" spans="1:5">
      <c r="A12" s="2" t="str">
        <f>"KROMRL-000570"</f>
        <v>KROMRL-000570</v>
      </c>
      <c r="B12" s="2" t="str">
        <f>"00SHIRLEY-7"</f>
        <v>00SHIRLEY-7</v>
      </c>
      <c r="C12" s="2"/>
      <c r="D12" s="6">
        <v>384</v>
      </c>
      <c r="E12" s="3"/>
    </row>
    <row r="13" spans="1:5">
      <c r="A13" s="2" t="str">
        <f>"KROMRL-000571"</f>
        <v>KROMRL-000571</v>
      </c>
      <c r="B13" s="2" t="str">
        <f>"JEAN-08 PYTHON"</f>
        <v>JEAN-08 PYTHON</v>
      </c>
      <c r="C13" s="2"/>
      <c r="D13" s="6">
        <v>420</v>
      </c>
      <c r="E13" s="3"/>
    </row>
    <row r="14" spans="1:5">
      <c r="A14" s="2" t="str">
        <f>"KROMRL-000572"</f>
        <v>KROMRL-000572</v>
      </c>
      <c r="B14" s="2" t="str">
        <f>"GLORY-100 L"</f>
        <v>GLORY-100 L</v>
      </c>
      <c r="C14" s="2"/>
      <c r="D14" s="6">
        <v>522</v>
      </c>
      <c r="E14" s="3"/>
    </row>
    <row r="15" spans="1:5">
      <c r="A15" s="2" t="str">
        <f>"KROMRL-000573"</f>
        <v>KROMRL-000573</v>
      </c>
      <c r="B15" s="2" t="str">
        <f>"GLORY-100 L"</f>
        <v>GLORY-100 L</v>
      </c>
      <c r="C15" s="2"/>
      <c r="D15" s="6">
        <v>522</v>
      </c>
      <c r="E15" s="3"/>
    </row>
    <row r="16" spans="1:5">
      <c r="A16" s="2" t="str">
        <f>"KROMRL-000574"</f>
        <v>KROMRL-000574</v>
      </c>
      <c r="B16" s="2" t="str">
        <f>"GLORY-100 L"</f>
        <v>GLORY-100 L</v>
      </c>
      <c r="C16" s="2"/>
      <c r="D16" s="6">
        <v>522</v>
      </c>
      <c r="E16" s="3"/>
    </row>
    <row r="17" spans="1:5">
      <c r="A17" s="2" t="str">
        <f>"KROMRL-000575"</f>
        <v>KROMRL-000575</v>
      </c>
      <c r="B17" s="2" t="str">
        <f>"JEAN-08 PYTHON"</f>
        <v>JEAN-08 PYTHON</v>
      </c>
      <c r="C17" s="2"/>
      <c r="D17" s="6">
        <v>408</v>
      </c>
      <c r="E17" s="3"/>
    </row>
    <row r="18" spans="1:5">
      <c r="A18" s="2" t="str">
        <f>"KROMRL-000576"</f>
        <v>KROMRL-000576</v>
      </c>
      <c r="B18" s="2" t="str">
        <f>"JEAN-08 PYTHON"</f>
        <v>JEAN-08 PYTHON</v>
      </c>
      <c r="C18" s="2"/>
      <c r="D18" s="6">
        <v>420</v>
      </c>
      <c r="E18" s="3"/>
    </row>
    <row r="19" spans="1:5">
      <c r="A19" s="2" t="str">
        <f>"KROMRL-000577"</f>
        <v>KROMRL-000577</v>
      </c>
      <c r="B19" s="2" t="str">
        <f>"BAKEN-1 BLK"</f>
        <v>BAKEN-1 BLK</v>
      </c>
      <c r="C19" s="2"/>
      <c r="D19" s="6">
        <v>168</v>
      </c>
      <c r="E19" s="3"/>
    </row>
    <row r="20" spans="1:5">
      <c r="A20" s="2" t="str">
        <f>"KROMRL-000578"</f>
        <v>KROMRL-000578</v>
      </c>
      <c r="B20" s="2" t="str">
        <f>"KENDALL-5 W"</f>
        <v>KENDALL-5 W</v>
      </c>
      <c r="C20" s="2"/>
      <c r="D20" s="6">
        <v>192</v>
      </c>
      <c r="E20" s="3"/>
    </row>
    <row r="21" spans="1:5">
      <c r="A21" s="2" t="str">
        <f>"KROMRL-000579"</f>
        <v>KROMRL-000579</v>
      </c>
      <c r="B21" s="2" t="str">
        <f>"GLORY-100 L"</f>
        <v>GLORY-100 L</v>
      </c>
      <c r="C21" s="2"/>
      <c r="D21" s="6">
        <v>432</v>
      </c>
      <c r="E21" s="3"/>
    </row>
    <row r="22" spans="1:5">
      <c r="A22" s="2" t="str">
        <f>"KROMRL-000580"</f>
        <v>KROMRL-000580</v>
      </c>
      <c r="B22" s="2" t="str">
        <f>"0x002rgezxj"</f>
        <v>0x002rgezxj</v>
      </c>
      <c r="C22" s="2"/>
      <c r="D22" s="6">
        <v>360</v>
      </c>
      <c r="E22" s="3"/>
    </row>
    <row r="23" spans="1:5">
      <c r="A23" s="2" t="str">
        <f>"KROMRL-000581"</f>
        <v>KROMRL-000581</v>
      </c>
      <c r="B23" s="2" t="str">
        <f>"KENDALL-5 NUDE"</f>
        <v>KENDALL-5 NUDE</v>
      </c>
      <c r="C23" s="2"/>
      <c r="D23" s="6">
        <v>144</v>
      </c>
      <c r="E23" s="3"/>
    </row>
    <row r="24" spans="1:5">
      <c r="A24" s="2" t="str">
        <f>"KROMRL-000582"</f>
        <v>KROMRL-000582</v>
      </c>
      <c r="B24" s="2" t="str">
        <f>"GLORY-100 L"</f>
        <v>GLORY-100 L</v>
      </c>
      <c r="C24" s="2"/>
      <c r="D24" s="6">
        <v>378</v>
      </c>
      <c r="E24" s="3"/>
    </row>
    <row r="25" spans="1:5">
      <c r="A25" s="2" t="str">
        <f>"KROMRL-000583"</f>
        <v>KROMRL-000583</v>
      </c>
      <c r="B25" s="2" t="str">
        <f>"BAKEN-2 BLK"</f>
        <v>BAKEN-2 BLK</v>
      </c>
      <c r="C25" s="2"/>
      <c r="D25" s="6">
        <v>72</v>
      </c>
      <c r="E25" s="3"/>
    </row>
    <row r="26" spans="1:5">
      <c r="A26" s="2" t="str">
        <f>"KROMRL-000584"</f>
        <v>KROMRL-000584</v>
      </c>
      <c r="B26" s="2" t="str">
        <f>"VERSUS-9 NUDE"</f>
        <v>VERSUS-9 NUDE</v>
      </c>
      <c r="C26" s="2"/>
      <c r="D26" s="6">
        <v>108</v>
      </c>
      <c r="E26" s="3"/>
    </row>
    <row r="27" spans="1:5">
      <c r="A27" s="2" t="str">
        <f>"KROMRL-000585"</f>
        <v>KROMRL-000585</v>
      </c>
      <c r="B27" s="2" t="str">
        <f>"ALEX TAN SUEDE"</f>
        <v>ALEX TAN SUEDE</v>
      </c>
      <c r="C27" s="2"/>
      <c r="D27" s="6">
        <v>48</v>
      </c>
      <c r="E27" s="3"/>
    </row>
    <row r="28" spans="1:5">
      <c r="A28" s="2" t="str">
        <f>"KROMRL-000585"</f>
        <v>KROMRL-000585</v>
      </c>
      <c r="B28" s="2" t="str">
        <f>"VIA-6 NUDE PU"</f>
        <v>VIA-6 NUDE PU</v>
      </c>
      <c r="C28" s="2"/>
      <c r="D28" s="6">
        <v>168</v>
      </c>
      <c r="E28" s="3"/>
    </row>
    <row r="29" spans="1:5">
      <c r="A29" s="2" t="str">
        <f>"KROMRL-000586"</f>
        <v>KROMRL-000586</v>
      </c>
      <c r="B29" s="2" t="str">
        <f>"000000EST-1"</f>
        <v>000000EST-1</v>
      </c>
      <c r="C29" s="2"/>
      <c r="D29" s="6">
        <v>120</v>
      </c>
      <c r="E29" s="3"/>
    </row>
    <row r="30" spans="1:5">
      <c r="A30" s="2" t="str">
        <f>"KROMRL-000586"</f>
        <v>KROMRL-000586</v>
      </c>
      <c r="B30" s="2" t="str">
        <f>"VERSUS-8 NUDE"</f>
        <v>VERSUS-8 NUDE</v>
      </c>
      <c r="C30" s="2"/>
      <c r="D30" s="6">
        <v>36</v>
      </c>
      <c r="E30" s="3"/>
    </row>
    <row r="31" spans="1:5">
      <c r="A31" s="2" t="str">
        <f t="shared" ref="A31:A40" si="0">"KROMRL-000587"</f>
        <v>KROMRL-000587</v>
      </c>
      <c r="B31" s="2" t="str">
        <f>"000LIVIA-8K"</f>
        <v>000LIVIA-8K</v>
      </c>
      <c r="C31" s="2"/>
      <c r="D31" s="6">
        <v>18</v>
      </c>
      <c r="E31" s="3"/>
    </row>
    <row r="32" spans="1:5">
      <c r="A32" s="2" t="str">
        <f t="shared" si="0"/>
        <v>KROMRL-000587</v>
      </c>
      <c r="B32" s="2" t="str">
        <f>"000SIERRA-2"</f>
        <v>000SIERRA-2</v>
      </c>
      <c r="C32" s="2"/>
      <c r="D32" s="6">
        <v>12</v>
      </c>
      <c r="E32" s="3"/>
    </row>
    <row r="33" spans="1:5">
      <c r="A33" s="2" t="str">
        <f t="shared" si="0"/>
        <v>KROMRL-000587</v>
      </c>
      <c r="B33" s="2" t="str">
        <f>"00SHIRLEY-7"</f>
        <v>00SHIRLEY-7</v>
      </c>
      <c r="C33" s="2"/>
      <c r="D33" s="6">
        <v>60</v>
      </c>
      <c r="E33" s="3"/>
    </row>
    <row r="34" spans="1:5">
      <c r="A34" s="2" t="str">
        <f t="shared" si="0"/>
        <v>KROMRL-000587</v>
      </c>
      <c r="B34" s="2" t="str">
        <f>"00VIA-6 BLK"</f>
        <v>00VIA-6 BLK</v>
      </c>
      <c r="C34" s="2"/>
      <c r="D34" s="6">
        <v>10</v>
      </c>
      <c r="E34" s="3"/>
    </row>
    <row r="35" spans="1:5">
      <c r="A35" s="2" t="str">
        <f t="shared" si="0"/>
        <v>KROMRL-000587</v>
      </c>
      <c r="B35" s="2" t="str">
        <f>"0DARLENE-11"</f>
        <v>0DARLENE-11</v>
      </c>
      <c r="C35" s="2"/>
      <c r="D35" s="6">
        <v>36</v>
      </c>
      <c r="E35" s="3"/>
    </row>
    <row r="36" spans="1:5">
      <c r="A36" s="2" t="str">
        <f t="shared" si="0"/>
        <v>KROMRL-000587</v>
      </c>
      <c r="B36" s="2" t="str">
        <f>"BALL-1 NUDE"</f>
        <v>BALL-1 NUDE</v>
      </c>
      <c r="C36" s="2"/>
      <c r="D36" s="6">
        <v>36</v>
      </c>
      <c r="E36" s="3"/>
    </row>
    <row r="37" spans="1:5">
      <c r="A37" s="2" t="str">
        <f t="shared" si="0"/>
        <v>KROMRL-000587</v>
      </c>
      <c r="B37" s="2" t="str">
        <f>"CHESTER BLK"</f>
        <v>CHESTER BLK</v>
      </c>
      <c r="C37" s="2"/>
      <c r="D37" s="6">
        <v>12</v>
      </c>
      <c r="E37" s="3"/>
    </row>
    <row r="38" spans="1:5">
      <c r="A38" s="2" t="str">
        <f t="shared" si="0"/>
        <v>KROMRL-000587</v>
      </c>
      <c r="B38" s="2" t="str">
        <f>"JEAN-08 SUED"</f>
        <v>JEAN-08 SUED</v>
      </c>
      <c r="C38" s="2"/>
      <c r="D38" s="6">
        <v>8</v>
      </c>
      <c r="E38" s="3"/>
    </row>
    <row r="39" spans="1:5">
      <c r="A39" s="2" t="str">
        <f t="shared" si="0"/>
        <v>KROMRL-000587</v>
      </c>
      <c r="B39" s="2" t="str">
        <f>"MILEY-2 BLK"</f>
        <v>MILEY-2 BLK</v>
      </c>
      <c r="C39" s="2"/>
      <c r="D39" s="6">
        <v>12</v>
      </c>
      <c r="E39" s="3"/>
    </row>
    <row r="40" spans="1:5">
      <c r="A40" s="2" t="str">
        <f t="shared" si="0"/>
        <v>KROMRL-000587</v>
      </c>
      <c r="B40" s="2" t="str">
        <f>"VERSUS-7 NU"</f>
        <v>VERSUS-7 NU</v>
      </c>
      <c r="C40" s="2"/>
      <c r="D40" s="6">
        <v>12</v>
      </c>
      <c r="E40" s="3"/>
    </row>
    <row r="41" spans="1:5" ht="15.75">
      <c r="D41" s="9">
        <f>SUM(D3:D40)</f>
        <v>9540</v>
      </c>
    </row>
  </sheetData>
  <autoFilter ref="A2:E41">
    <sortState ref="A3:E40">
      <sortCondition ref="A2:A40"/>
    </sortState>
  </autoFilter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66f47cd8-41fa-4235-8c80-86b50baa48d7}" enabled="1" method="Standard" siteId="{8331e14a-9134-4288-bf5a-5e2c8412f0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Shoess Load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Powerview Results</dc:title>
  <dc:creator/>
  <cp:lastModifiedBy>Dators</cp:lastModifiedBy>
  <cp:lastPrinted>2026-07-28T17:08:05Z</cp:lastPrinted>
  <dcterms:created xsi:type="dcterms:W3CDTF">2026-07-28T14:51:08Z</dcterms:created>
  <dcterms:modified xsi:type="dcterms:W3CDTF">2026-07-29T19:05:30Z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